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osztorysy\"/>
    </mc:Choice>
  </mc:AlternateContent>
  <xr:revisionPtr revIDLastSave="0" documentId="8_{7FB9C58B-C672-48F9-8878-23C2CDC8572F}" xr6:coauthVersionLast="47" xr6:coauthVersionMax="47" xr10:uidLastSave="{00000000-0000-0000-0000-000000000000}"/>
  <bookViews>
    <workbookView xWindow="-120" yWindow="-120" windowWidth="29040" windowHeight="15720" xr2:uid="{0152F511-F947-4423-AC1B-D143D2C94090}"/>
  </bookViews>
  <sheets>
    <sheet name="Załącznik 1a" sheetId="1" r:id="rId1"/>
    <sheet name="Załącznik 1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3" l="1"/>
  <c r="K39" i="3"/>
  <c r="K35" i="3"/>
  <c r="K31" i="3"/>
  <c r="K27" i="3"/>
  <c r="K23" i="3"/>
  <c r="K19" i="3"/>
  <c r="K43" i="1"/>
  <c r="K39" i="1"/>
  <c r="K35" i="1"/>
  <c r="K31" i="1"/>
  <c r="K27" i="1"/>
  <c r="K23" i="1"/>
  <c r="K19" i="1"/>
  <c r="F9" i="3"/>
  <c r="F10" i="1"/>
  <c r="G10" i="1" s="1"/>
  <c r="K24" i="1" s="1"/>
  <c r="F11" i="1"/>
  <c r="G11" i="1" s="1"/>
  <c r="F12" i="1"/>
  <c r="G12" i="1" s="1"/>
  <c r="K32" i="1" s="1"/>
  <c r="F13" i="1"/>
  <c r="K34" i="1" s="1"/>
  <c r="F14" i="1"/>
  <c r="F15" i="1"/>
  <c r="G14" i="1"/>
  <c r="K40" i="1" s="1"/>
  <c r="G15" i="1"/>
  <c r="K44" i="1" s="1"/>
  <c r="L53" i="3"/>
  <c r="L7" i="3"/>
  <c r="L9" i="3" s="1"/>
  <c r="L4" i="3"/>
  <c r="K53" i="3"/>
  <c r="K41" i="3"/>
  <c r="L41" i="3" s="1"/>
  <c r="K37" i="3"/>
  <c r="L37" i="3" s="1"/>
  <c r="K33" i="3"/>
  <c r="L33" i="3" s="1"/>
  <c r="K29" i="3"/>
  <c r="L29" i="3" s="1"/>
  <c r="L32" i="3" s="1"/>
  <c r="K26" i="3"/>
  <c r="L26" i="3" s="1"/>
  <c r="K25" i="3"/>
  <c r="K21" i="3"/>
  <c r="K17" i="3"/>
  <c r="L17" i="3" s="1"/>
  <c r="F15" i="3"/>
  <c r="G15" i="3" s="1"/>
  <c r="K44" i="3" s="1"/>
  <c r="F14" i="3"/>
  <c r="K38" i="3" s="1"/>
  <c r="L38" i="3" s="1"/>
  <c r="F13" i="3"/>
  <c r="K34" i="3" s="1"/>
  <c r="L34" i="3" s="1"/>
  <c r="F12" i="3"/>
  <c r="K30" i="3" s="1"/>
  <c r="L30" i="3" s="1"/>
  <c r="F11" i="3"/>
  <c r="G11" i="3" s="1"/>
  <c r="K28" i="3" s="1"/>
  <c r="F10" i="3"/>
  <c r="K22" i="3" s="1"/>
  <c r="L22" i="3" s="1"/>
  <c r="K7" i="3"/>
  <c r="K9" i="3" s="1"/>
  <c r="K11" i="3" s="1"/>
  <c r="K53" i="1"/>
  <c r="K7" i="1"/>
  <c r="K9" i="1" s="1"/>
  <c r="C19" i="1" s="1"/>
  <c r="K41" i="1"/>
  <c r="K37" i="1"/>
  <c r="K33" i="1"/>
  <c r="K29" i="1"/>
  <c r="K25" i="1"/>
  <c r="K21" i="1"/>
  <c r="K17" i="1"/>
  <c r="K26" i="1"/>
  <c r="F9" i="1"/>
  <c r="K18" i="1" s="1"/>
  <c r="K18" i="3" l="1"/>
  <c r="L18" i="3" s="1"/>
  <c r="L20" i="3" s="1"/>
  <c r="G9" i="3"/>
  <c r="K20" i="3" s="1"/>
  <c r="G13" i="1"/>
  <c r="L36" i="3"/>
  <c r="L25" i="3"/>
  <c r="L28" i="3" s="1"/>
  <c r="L40" i="3"/>
  <c r="L12" i="3"/>
  <c r="L13" i="3" s="1"/>
  <c r="L11" i="3"/>
  <c r="G13" i="3"/>
  <c r="K36" i="3" s="1"/>
  <c r="L21" i="3"/>
  <c r="L24" i="3" s="1"/>
  <c r="K12" i="1"/>
  <c r="K13" i="1" s="1"/>
  <c r="K11" i="1"/>
  <c r="G14" i="3"/>
  <c r="K40" i="3" s="1"/>
  <c r="G10" i="3"/>
  <c r="K24" i="3" s="1"/>
  <c r="K42" i="3"/>
  <c r="L42" i="3" s="1"/>
  <c r="L44" i="3" s="1"/>
  <c r="G12" i="3"/>
  <c r="K32" i="3" s="1"/>
  <c r="K12" i="3"/>
  <c r="K13" i="3" s="1"/>
  <c r="K22" i="1"/>
  <c r="K42" i="1"/>
  <c r="K38" i="1"/>
  <c r="K36" i="1"/>
  <c r="K28" i="1"/>
  <c r="K30" i="1"/>
  <c r="G9" i="1"/>
  <c r="K20" i="1" s="1"/>
  <c r="L45" i="3" l="1"/>
  <c r="L54" i="3" s="1"/>
  <c r="L14" i="3" s="1"/>
  <c r="K45" i="3"/>
  <c r="K54" i="3" s="1"/>
  <c r="K14" i="3" s="1"/>
  <c r="K45" i="1"/>
  <c r="K54" i="1" s="1"/>
  <c r="K14" i="1" l="1"/>
  <c r="E19" i="1"/>
  <c r="D19" i="1" s="1"/>
</calcChain>
</file>

<file path=xl/sharedStrings.xml><?xml version="1.0" encoding="utf-8"?>
<sst xmlns="http://schemas.openxmlformats.org/spreadsheetml/2006/main" count="213" uniqueCount="81">
  <si>
    <t>Instytut (Katedra)</t>
  </si>
  <si>
    <t>Nazwa kursu (szkolenia):</t>
  </si>
  <si>
    <t xml:space="preserve">Organizator kursu/szkolenia (imię i nazwisko): </t>
  </si>
  <si>
    <t>Ilość godzin/dni kursu (szkolenia):</t>
  </si>
  <si>
    <t>Termin rozpoczęcia:</t>
  </si>
  <si>
    <t>Liczba godzin prowadzona przez Ekspertów/Specjalistów</t>
  </si>
  <si>
    <t>Stawka brutto za 1 godzinę dydaktyczną</t>
  </si>
  <si>
    <t>Ilość godzin</t>
  </si>
  <si>
    <t>Razem</t>
  </si>
  <si>
    <t>Ekspert nr 1</t>
  </si>
  <si>
    <t>Ekspert nr 2</t>
  </si>
  <si>
    <t>Ekspert nr 3</t>
  </si>
  <si>
    <t>Ekspert nr 4</t>
  </si>
  <si>
    <t>Ekspert nr 5</t>
  </si>
  <si>
    <t>I.          PLANOWANE PRZYCHODY</t>
  </si>
  <si>
    <t>1.</t>
  </si>
  <si>
    <t>2.</t>
  </si>
  <si>
    <t>3.</t>
  </si>
  <si>
    <t>4.</t>
  </si>
  <si>
    <t>5.</t>
  </si>
  <si>
    <t>[w złotych]</t>
  </si>
  <si>
    <t>Opłata pełna (100%) za całość kursu/szkolenia</t>
  </si>
  <si>
    <t>Ilość uczestników przy 100% płatności</t>
  </si>
  <si>
    <t xml:space="preserve">Opłata za kurs / szkolenie po zniżce </t>
  </si>
  <si>
    <t xml:space="preserve">Ilość uczestników ze zniżką </t>
  </si>
  <si>
    <t>Całkowity przychód za kurs/szkolenie</t>
  </si>
  <si>
    <t>II.          PRZYCHODY DLA PODMIOTÓW</t>
  </si>
  <si>
    <t>Odpis na pokrycie kosztów ogólnouczelnianych (10% od I.5):</t>
  </si>
  <si>
    <t>Odpis na promocję kursów/szkoleń (5% od I.5):</t>
  </si>
  <si>
    <t>Odpis na motywacyjny fundusz nagród (5% od I.5):</t>
  </si>
  <si>
    <t>Odpis do dyspozycji jednostki organizacyjnej (I.5 minus 20% i minus koszty bezpośrednie):</t>
  </si>
  <si>
    <t>III.          PLANOWANE KOSZTY</t>
  </si>
  <si>
    <t>Wynagrodzenia za zajęcia dydaktyczne:</t>
  </si>
  <si>
    <t>a)</t>
  </si>
  <si>
    <t>b)</t>
  </si>
  <si>
    <r>
      <t>koszty ZUS (19,64%) -</t>
    </r>
    <r>
      <rPr>
        <i/>
        <sz val="11"/>
        <color theme="1"/>
        <rFont val="Calibri"/>
        <family val="2"/>
        <charset val="238"/>
      </rPr>
      <t xml:space="preserve"> wg obowiązujących stawek</t>
    </r>
  </si>
  <si>
    <t>Razem Wynagrodzenia za zajęcia dydaktyczne z ZUS, PPK dla Eksperta nr 1</t>
  </si>
  <si>
    <t>c)</t>
  </si>
  <si>
    <t>d)</t>
  </si>
  <si>
    <t>Razem Wynagrodzenia za zajęcia dydaktyczne z ZUS, PPK dla Eksperta nr 2</t>
  </si>
  <si>
    <t>e)</t>
  </si>
  <si>
    <t>f)</t>
  </si>
  <si>
    <t>g)</t>
  </si>
  <si>
    <t>Razem Wynagrodzenia za zajęcia dydaktyczne z ZUS, PPK dla Eksperta nr 3</t>
  </si>
  <si>
    <t>Razem Wynagrodzenia za zajęcia dydaktyczne z ZUS, PPK dla Eksperta nr 4</t>
  </si>
  <si>
    <t>Razem Wynagrodzenia za zajęcia dydaktyczne z ZUS, PPK dla Eksperta nr 5</t>
  </si>
  <si>
    <r>
      <rPr>
        <b/>
        <sz val="11"/>
        <color theme="1"/>
        <rFont val="Calibri"/>
        <family val="2"/>
        <charset val="238"/>
        <scheme val="minor"/>
      </rPr>
      <t xml:space="preserve"> Ekspert nr 1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</si>
  <si>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Ekspert nr 2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</si>
  <si>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Ekspert nr 3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</si>
  <si>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r>
      <rPr>
        <b/>
        <sz val="11"/>
        <color theme="1"/>
        <rFont val="Calibri"/>
        <family val="2"/>
        <charset val="238"/>
        <scheme val="minor"/>
      </rPr>
      <t xml:space="preserve"> Ekspert nr 4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</si>
  <si>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r>
      <rPr>
        <b/>
        <sz val="11"/>
        <color theme="1"/>
        <rFont val="Calibri"/>
        <family val="2"/>
        <charset val="238"/>
        <scheme val="minor"/>
      </rPr>
      <t xml:space="preserve"> Ekspert nr 5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</si>
  <si>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t xml:space="preserve">WYNAGRODZENIE ZA ZAJĘCIA DYDAKTYCZNE – RAZEM </t>
  </si>
  <si>
    <t>IV.          PLANOWANE KOSZTY</t>
  </si>
  <si>
    <t>Materiały</t>
  </si>
  <si>
    <t>Kserokopia Zaświadczeń</t>
  </si>
  <si>
    <t>Usługi obce</t>
  </si>
  <si>
    <t>obsługa i rozliczenie danej formy kształcenia (pracownik Kwestury)</t>
  </si>
  <si>
    <t>obsługa administracyjna (pracownik Biura ds. Kształcenia)</t>
  </si>
  <si>
    <t>inne:</t>
  </si>
  <si>
    <t>Łącznie koszty rzeczowe:</t>
  </si>
  <si>
    <t>OGÓŁEM KOSZTY BEZPOŚREDNIE (poz. III oraz IV) (nie więcej niż 80% od I.3):</t>
  </si>
  <si>
    <t>Czy PPK? (0 - nie, 1 - tak)</t>
  </si>
  <si>
    <t>ZUS</t>
  </si>
  <si>
    <t>Ekspert nr 6</t>
  </si>
  <si>
    <t>Ekspert nr 7</t>
  </si>
  <si>
    <r>
      <rPr>
        <b/>
        <sz val="11"/>
        <color theme="1"/>
        <rFont val="Calibri"/>
        <family val="2"/>
        <charset val="238"/>
        <scheme val="minor"/>
      </rPr>
      <t xml:space="preserve"> Ekspert nr 6</t>
    </r>
    <r>
      <rPr>
        <sz val="11"/>
        <color theme="1"/>
        <rFont val="Calibri"/>
        <family val="2"/>
        <charset val="238"/>
        <scheme val="minor"/>
      </rPr>
      <t xml:space="preserve"> (umowa-zlecenie, dodatek zadaniowy) …godzin x….złotych</t>
    </r>
  </si>
  <si>
    <r>
      <rPr>
        <b/>
        <sz val="11"/>
        <color theme="1"/>
        <rFont val="Calibri"/>
        <family val="2"/>
        <charset val="238"/>
        <scheme val="minor"/>
      </rPr>
      <t xml:space="preserve"> Ekspert nr 7 </t>
    </r>
    <r>
      <rPr>
        <sz val="11"/>
        <color theme="1"/>
        <rFont val="Calibri"/>
        <family val="2"/>
        <charset val="238"/>
        <scheme val="minor"/>
      </rPr>
      <t>(umowa-zlecenie, dodatek zadaniowy) …godzin x….złotych</t>
    </r>
  </si>
  <si>
    <t>PPK (jeśli dotyczy) (Tak/Nie) *niepotrzebne skreślić</t>
  </si>
  <si>
    <t>6.</t>
  </si>
  <si>
    <t>Wysokość zniżki</t>
  </si>
  <si>
    <t>80% Przychodu</t>
  </si>
  <si>
    <t>Koszty Bezpośrednie</t>
  </si>
  <si>
    <t>Sprawdzenie zasady bezpieczeństwa finansowego</t>
  </si>
  <si>
    <t>Spełnienie zasady</t>
  </si>
  <si>
    <t>Instrukcja</t>
  </si>
  <si>
    <t>Aktywne są wyłącznie pola koloru żółtego, je należy uzupełnić. W polu "Czy PPK?" Należy wpisać 0 - jeżeli ekspert nie ma mieć naliczanej składki do Pracowniczych Planów Kapitałowych, lub 1 - jeżeli ekspert składkę tę ma mieć naliczaną.</t>
  </si>
  <si>
    <t>Tabela 1</t>
  </si>
  <si>
    <t>Tabela 2</t>
  </si>
  <si>
    <t>Planowane</t>
  </si>
  <si>
    <t>Rzeczywiste</t>
  </si>
  <si>
    <t>Tak samo jak w załączniku 1a aktywne są wyłącznie pola koloru żółtego. Do tabeli nr 1 należy przenieść dane z tabeli nr 1 w załączniku 1a, dane z tabeli 2 załącznika 1a należy przenieść do kolumny "Planowane" tabeli nr 2, załącznika 1b.  W kosztorysie rzeczywistym należy wprowadzić dodatkowo ręcznie informacje na temat PPK. Jeżeli nic się nie zmieniło należy wpisać tam wartość z pola sąsiedniego kolumny "Planowane".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</si>
</sst>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898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justify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justify" vertical="center"/>
    </xf>
    <xf numFmtId="0" fontId="2" fillId="4" borderId="1" xfId="0" applyFont="1" applyFill="1" applyBorder="1"/>
    <xf numFmtId="164" fontId="0" fillId="2" borderId="1" xfId="0" applyNumberFormat="1" applyFill="1" applyBorder="1"/>
    <xf numFmtId="164" fontId="0" fillId="2" borderId="8" xfId="0" applyNumberFormat="1" applyFill="1" applyBorder="1"/>
    <xf numFmtId="44" fontId="0" fillId="2" borderId="6" xfId="2" applyFont="1" applyFill="1" applyBorder="1"/>
    <xf numFmtId="44" fontId="0" fillId="2" borderId="9" xfId="2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0" fillId="2" borderId="5" xfId="0" applyFill="1" applyBorder="1"/>
    <xf numFmtId="2" fontId="0" fillId="2" borderId="6" xfId="1" applyNumberFormat="1" applyFont="1" applyFill="1" applyBorder="1"/>
    <xf numFmtId="2" fontId="0" fillId="2" borderId="6" xfId="0" applyNumberFormat="1" applyFill="1" applyBorder="1"/>
    <xf numFmtId="2" fontId="0" fillId="4" borderId="6" xfId="0" applyNumberFormat="1" applyFill="1" applyBorder="1"/>
    <xf numFmtId="2" fontId="0" fillId="2" borderId="9" xfId="0" applyNumberFormat="1" applyFill="1" applyBorder="1"/>
    <xf numFmtId="0" fontId="2" fillId="6" borderId="8" xfId="0" applyFont="1" applyFill="1" applyBorder="1" applyAlignment="1">
      <alignment horizontal="center"/>
    </xf>
    <xf numFmtId="2" fontId="0" fillId="2" borderId="8" xfId="0" applyNumberFormat="1" applyFill="1" applyBorder="1"/>
    <xf numFmtId="0" fontId="2" fillId="2" borderId="4" xfId="0" applyFont="1" applyFill="1" applyBorder="1"/>
    <xf numFmtId="0" fontId="2" fillId="2" borderId="12" xfId="0" applyFont="1" applyFill="1" applyBorder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left"/>
    </xf>
    <xf numFmtId="0" fontId="0" fillId="2" borderId="14" xfId="0" applyFill="1" applyBorder="1"/>
    <xf numFmtId="0" fontId="2" fillId="2" borderId="24" xfId="0" applyFont="1" applyFill="1" applyBorder="1"/>
    <xf numFmtId="164" fontId="0" fillId="2" borderId="1" xfId="0" applyNumberFormat="1" applyFill="1" applyBorder="1" applyProtection="1"/>
    <xf numFmtId="44" fontId="0" fillId="2" borderId="6" xfId="2" applyFont="1" applyFill="1" applyBorder="1" applyProtection="1"/>
    <xf numFmtId="164" fontId="0" fillId="2" borderId="8" xfId="0" applyNumberFormat="1" applyFill="1" applyBorder="1" applyProtection="1"/>
    <xf numFmtId="44" fontId="0" fillId="2" borderId="9" xfId="2" applyFont="1" applyFill="1" applyBorder="1" applyProtection="1"/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1" xfId="1" applyNumberFormat="1" applyFont="1" applyFill="1" applyBorder="1" applyProtection="1">
      <protection locked="0"/>
    </xf>
    <xf numFmtId="9" fontId="0" fillId="3" borderId="1" xfId="3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1" applyNumberFormat="1" applyFont="1" applyFill="1" applyBorder="1" applyProtection="1">
      <protection locked="0"/>
    </xf>
    <xf numFmtId="1" fontId="0" fillId="3" borderId="6" xfId="1" applyNumberFormat="1" applyFont="1" applyFill="1" applyBorder="1" applyProtection="1">
      <protection locked="0"/>
    </xf>
    <xf numFmtId="9" fontId="0" fillId="3" borderId="6" xfId="3" applyFon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FF8989"/>
      <color rgb="FFA9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ECBE-1455-46B8-AB69-98FF636E20FB}">
  <dimension ref="B1:K54"/>
  <sheetViews>
    <sheetView tabSelected="1" workbookViewId="0">
      <selection activeCell="K55" sqref="K55"/>
    </sheetView>
  </sheetViews>
  <sheetFormatPr defaultRowHeight="15" x14ac:dyDescent="0.25"/>
  <cols>
    <col min="1" max="1" width="3.42578125" customWidth="1"/>
    <col min="2" max="2" width="52.140625" bestFit="1" customWidth="1"/>
    <col min="3" max="3" width="18.28515625" customWidth="1"/>
    <col min="4" max="6" width="18.42578125" customWidth="1"/>
    <col min="7" max="7" width="18.140625" customWidth="1"/>
    <col min="8" max="8" width="3.140625" customWidth="1"/>
    <col min="10" max="10" width="82.5703125" bestFit="1" customWidth="1"/>
    <col min="11" max="11" width="12.28515625" bestFit="1" customWidth="1"/>
  </cols>
  <sheetData>
    <row r="1" spans="2:11" ht="15.75" thickBot="1" x14ac:dyDescent="0.3"/>
    <row r="2" spans="2:11" ht="15.75" thickBot="1" x14ac:dyDescent="0.3">
      <c r="B2" s="50" t="s">
        <v>76</v>
      </c>
      <c r="C2" s="51"/>
      <c r="D2" s="51"/>
      <c r="E2" s="51"/>
      <c r="F2" s="51"/>
      <c r="G2" s="52"/>
      <c r="I2" s="53" t="s">
        <v>77</v>
      </c>
      <c r="J2" s="54"/>
      <c r="K2" s="55"/>
    </row>
    <row r="3" spans="2:11" x14ac:dyDescent="0.25">
      <c r="B3" s="27" t="s">
        <v>1</v>
      </c>
      <c r="C3" s="80"/>
      <c r="D3" s="80"/>
      <c r="E3" s="80"/>
      <c r="F3" s="80"/>
      <c r="G3" s="81"/>
      <c r="I3" s="78" t="s">
        <v>14</v>
      </c>
      <c r="J3" s="79"/>
      <c r="K3" s="32" t="s">
        <v>20</v>
      </c>
    </row>
    <row r="4" spans="2:11" x14ac:dyDescent="0.25">
      <c r="B4" s="3" t="s">
        <v>0</v>
      </c>
      <c r="C4" s="82"/>
      <c r="D4" s="82"/>
      <c r="E4" s="82"/>
      <c r="F4" s="82"/>
      <c r="G4" s="83"/>
      <c r="I4" s="19" t="s">
        <v>15</v>
      </c>
      <c r="J4" s="7" t="s">
        <v>21</v>
      </c>
      <c r="K4" s="46"/>
    </row>
    <row r="5" spans="2:11" x14ac:dyDescent="0.25">
      <c r="B5" s="3" t="s">
        <v>2</v>
      </c>
      <c r="C5" s="82"/>
      <c r="D5" s="82"/>
      <c r="E5" s="82"/>
      <c r="F5" s="82"/>
      <c r="G5" s="83"/>
      <c r="I5" s="19" t="s">
        <v>16</v>
      </c>
      <c r="J5" s="7" t="s">
        <v>22</v>
      </c>
      <c r="K5" s="47"/>
    </row>
    <row r="6" spans="2:11" x14ac:dyDescent="0.25">
      <c r="B6" s="3" t="s">
        <v>3</v>
      </c>
      <c r="C6" s="82"/>
      <c r="D6" s="82"/>
      <c r="E6" s="82"/>
      <c r="F6" s="82"/>
      <c r="G6" s="83"/>
      <c r="I6" s="19" t="s">
        <v>17</v>
      </c>
      <c r="J6" s="7" t="s">
        <v>69</v>
      </c>
      <c r="K6" s="48"/>
    </row>
    <row r="7" spans="2:11" x14ac:dyDescent="0.25">
      <c r="B7" s="3" t="s">
        <v>4</v>
      </c>
      <c r="C7" s="82"/>
      <c r="D7" s="82"/>
      <c r="E7" s="82"/>
      <c r="F7" s="82"/>
      <c r="G7" s="83"/>
      <c r="I7" s="19" t="s">
        <v>18</v>
      </c>
      <c r="J7" s="7" t="s">
        <v>23</v>
      </c>
      <c r="K7" s="20">
        <f>K4-K4*K6</f>
        <v>0</v>
      </c>
    </row>
    <row r="8" spans="2:11" ht="45" x14ac:dyDescent="0.25">
      <c r="B8" s="3" t="s">
        <v>5</v>
      </c>
      <c r="C8" s="2" t="s">
        <v>6</v>
      </c>
      <c r="D8" s="2" t="s">
        <v>7</v>
      </c>
      <c r="E8" s="2" t="s">
        <v>61</v>
      </c>
      <c r="F8" s="2" t="s">
        <v>62</v>
      </c>
      <c r="G8" s="4" t="s">
        <v>8</v>
      </c>
      <c r="I8" s="19" t="s">
        <v>19</v>
      </c>
      <c r="J8" s="7" t="s">
        <v>24</v>
      </c>
      <c r="K8" s="47">
        <v>0</v>
      </c>
    </row>
    <row r="9" spans="2:11" x14ac:dyDescent="0.25">
      <c r="B9" s="3" t="s">
        <v>9</v>
      </c>
      <c r="C9" s="38"/>
      <c r="D9" s="39"/>
      <c r="E9" s="39"/>
      <c r="F9" s="12">
        <f>(C9*D9)*0.1964</f>
        <v>0</v>
      </c>
      <c r="G9" s="14">
        <f>C9*D9+F9+(C9*D9*E9*(1.5/100))</f>
        <v>0</v>
      </c>
      <c r="I9" s="19" t="s">
        <v>68</v>
      </c>
      <c r="J9" s="7" t="s">
        <v>25</v>
      </c>
      <c r="K9" s="20">
        <f>K8*K7+K5*K4</f>
        <v>0</v>
      </c>
    </row>
    <row r="10" spans="2:11" x14ac:dyDescent="0.25">
      <c r="B10" s="3" t="s">
        <v>10</v>
      </c>
      <c r="C10" s="38"/>
      <c r="D10" s="39"/>
      <c r="E10" s="39"/>
      <c r="F10" s="12">
        <f t="shared" ref="F10:F15" si="0">(C10*D10)*0.1964</f>
        <v>0</v>
      </c>
      <c r="G10" s="14">
        <f t="shared" ref="G10:G15" si="1">C10*D10+F10+(C10*D10*E10*(1.5/100))</f>
        <v>0</v>
      </c>
      <c r="I10" s="56" t="s">
        <v>26</v>
      </c>
      <c r="J10" s="57"/>
      <c r="K10" s="6" t="s">
        <v>20</v>
      </c>
    </row>
    <row r="11" spans="2:11" x14ac:dyDescent="0.25">
      <c r="B11" s="3" t="s">
        <v>11</v>
      </c>
      <c r="C11" s="38"/>
      <c r="D11" s="39"/>
      <c r="E11" s="39"/>
      <c r="F11" s="12">
        <f t="shared" si="0"/>
        <v>0</v>
      </c>
      <c r="G11" s="14">
        <f t="shared" si="1"/>
        <v>0</v>
      </c>
      <c r="I11" s="19" t="s">
        <v>15</v>
      </c>
      <c r="J11" s="7" t="s">
        <v>27</v>
      </c>
      <c r="K11" s="21">
        <f>K9*0.1</f>
        <v>0</v>
      </c>
    </row>
    <row r="12" spans="2:11" x14ac:dyDescent="0.25">
      <c r="B12" s="3" t="s">
        <v>12</v>
      </c>
      <c r="C12" s="38"/>
      <c r="D12" s="39"/>
      <c r="E12" s="39"/>
      <c r="F12" s="12">
        <f t="shared" si="0"/>
        <v>0</v>
      </c>
      <c r="G12" s="14">
        <f t="shared" si="1"/>
        <v>0</v>
      </c>
      <c r="I12" s="19" t="s">
        <v>16</v>
      </c>
      <c r="J12" s="7" t="s">
        <v>28</v>
      </c>
      <c r="K12" s="21">
        <f>K9*0.05</f>
        <v>0</v>
      </c>
    </row>
    <row r="13" spans="2:11" x14ac:dyDescent="0.25">
      <c r="B13" s="3" t="s">
        <v>13</v>
      </c>
      <c r="C13" s="38"/>
      <c r="D13" s="39"/>
      <c r="E13" s="39"/>
      <c r="F13" s="12">
        <f t="shared" si="0"/>
        <v>0</v>
      </c>
      <c r="G13" s="14">
        <f t="shared" si="1"/>
        <v>0</v>
      </c>
      <c r="I13" s="19" t="s">
        <v>17</v>
      </c>
      <c r="J13" s="7" t="s">
        <v>29</v>
      </c>
      <c r="K13" s="21">
        <f>K12</f>
        <v>0</v>
      </c>
    </row>
    <row r="14" spans="2:11" x14ac:dyDescent="0.25">
      <c r="B14" s="3" t="s">
        <v>63</v>
      </c>
      <c r="C14" s="38"/>
      <c r="D14" s="39"/>
      <c r="E14" s="39"/>
      <c r="F14" s="12">
        <f t="shared" si="0"/>
        <v>0</v>
      </c>
      <c r="G14" s="14">
        <f t="shared" si="1"/>
        <v>0</v>
      </c>
      <c r="I14" s="19" t="s">
        <v>18</v>
      </c>
      <c r="J14" s="7" t="s">
        <v>30</v>
      </c>
      <c r="K14" s="21">
        <f>K9-K11-K12-K13-K54</f>
        <v>-200</v>
      </c>
    </row>
    <row r="15" spans="2:11" ht="15.75" thickBot="1" x14ac:dyDescent="0.3">
      <c r="B15" s="5" t="s">
        <v>64</v>
      </c>
      <c r="C15" s="40"/>
      <c r="D15" s="41"/>
      <c r="E15" s="41"/>
      <c r="F15" s="13">
        <f t="shared" si="0"/>
        <v>0</v>
      </c>
      <c r="G15" s="15">
        <f t="shared" si="1"/>
        <v>0</v>
      </c>
      <c r="I15" s="56" t="s">
        <v>31</v>
      </c>
      <c r="J15" s="57"/>
      <c r="K15" s="6" t="s">
        <v>20</v>
      </c>
    </row>
    <row r="16" spans="2:11" ht="15.75" thickBot="1" x14ac:dyDescent="0.3">
      <c r="I16" s="19" t="s">
        <v>15</v>
      </c>
      <c r="J16" s="7" t="s">
        <v>32</v>
      </c>
      <c r="K16" s="21"/>
    </row>
    <row r="17" spans="2:11" x14ac:dyDescent="0.25">
      <c r="C17" s="64" t="s">
        <v>72</v>
      </c>
      <c r="D17" s="65"/>
      <c r="E17" s="66"/>
      <c r="I17" s="76" t="s">
        <v>33</v>
      </c>
      <c r="J17" s="9" t="s">
        <v>46</v>
      </c>
      <c r="K17" s="22">
        <f>C9*D9</f>
        <v>0</v>
      </c>
    </row>
    <row r="18" spans="2:11" ht="30" x14ac:dyDescent="0.25">
      <c r="C18" s="28" t="s">
        <v>70</v>
      </c>
      <c r="D18" s="29" t="s">
        <v>73</v>
      </c>
      <c r="E18" s="30" t="s">
        <v>71</v>
      </c>
      <c r="I18" s="76"/>
      <c r="J18" s="10" t="s">
        <v>35</v>
      </c>
      <c r="K18" s="22">
        <f>F9</f>
        <v>0</v>
      </c>
    </row>
    <row r="19" spans="2:11" ht="15.75" thickBot="1" x14ac:dyDescent="0.3">
      <c r="C19" s="31">
        <f>K9*0.8</f>
        <v>0</v>
      </c>
      <c r="D19" s="24" t="str">
        <f>IF(C19&gt;E19,"Tak", "Nie")</f>
        <v>Nie</v>
      </c>
      <c r="E19" s="23">
        <f>K54</f>
        <v>200</v>
      </c>
      <c r="I19" s="76"/>
      <c r="J19" s="11" t="s">
        <v>67</v>
      </c>
      <c r="K19" s="22">
        <f>((C9*D9))*E9*0.015</f>
        <v>0</v>
      </c>
    </row>
    <row r="20" spans="2:11" ht="15.75" thickBot="1" x14ac:dyDescent="0.3">
      <c r="I20" s="76"/>
      <c r="J20" s="9" t="s">
        <v>36</v>
      </c>
      <c r="K20" s="22">
        <f>G9</f>
        <v>0</v>
      </c>
    </row>
    <row r="21" spans="2:11" x14ac:dyDescent="0.25">
      <c r="B21" s="73" t="s">
        <v>74</v>
      </c>
      <c r="C21" s="74"/>
      <c r="D21" s="74"/>
      <c r="E21" s="74"/>
      <c r="F21" s="74"/>
      <c r="G21" s="75"/>
      <c r="I21" s="77" t="s">
        <v>34</v>
      </c>
      <c r="J21" s="7" t="s">
        <v>47</v>
      </c>
      <c r="K21" s="21">
        <f>C10*D10</f>
        <v>0</v>
      </c>
    </row>
    <row r="22" spans="2:11" x14ac:dyDescent="0.25">
      <c r="B22" s="67" t="s">
        <v>75</v>
      </c>
      <c r="C22" s="68"/>
      <c r="D22" s="68"/>
      <c r="E22" s="68"/>
      <c r="F22" s="68"/>
      <c r="G22" s="69"/>
      <c r="I22" s="77"/>
      <c r="J22" s="8" t="s">
        <v>35</v>
      </c>
      <c r="K22" s="21">
        <f>F10</f>
        <v>0</v>
      </c>
    </row>
    <row r="23" spans="2:11" x14ac:dyDescent="0.25">
      <c r="B23" s="67"/>
      <c r="C23" s="68"/>
      <c r="D23" s="68"/>
      <c r="E23" s="68"/>
      <c r="F23" s="68"/>
      <c r="G23" s="69"/>
      <c r="I23" s="77"/>
      <c r="J23" s="1" t="s">
        <v>67</v>
      </c>
      <c r="K23" s="21">
        <f>(K21)*E10*0.015</f>
        <v>0</v>
      </c>
    </row>
    <row r="24" spans="2:11" ht="15.75" thickBot="1" x14ac:dyDescent="0.3">
      <c r="B24" s="70"/>
      <c r="C24" s="71"/>
      <c r="D24" s="71"/>
      <c r="E24" s="71"/>
      <c r="F24" s="71"/>
      <c r="G24" s="72"/>
      <c r="I24" s="77"/>
      <c r="J24" s="7" t="s">
        <v>39</v>
      </c>
      <c r="K24" s="21">
        <f>G10</f>
        <v>0</v>
      </c>
    </row>
    <row r="25" spans="2:11" x14ac:dyDescent="0.25">
      <c r="I25" s="76" t="s">
        <v>37</v>
      </c>
      <c r="J25" s="9" t="s">
        <v>48</v>
      </c>
      <c r="K25" s="22">
        <f>C11*D11</f>
        <v>0</v>
      </c>
    </row>
    <row r="26" spans="2:11" x14ac:dyDescent="0.25">
      <c r="I26" s="76"/>
      <c r="J26" s="10" t="s">
        <v>35</v>
      </c>
      <c r="K26" s="22">
        <f>F11</f>
        <v>0</v>
      </c>
    </row>
    <row r="27" spans="2:11" x14ac:dyDescent="0.25">
      <c r="I27" s="76"/>
      <c r="J27" s="11" t="s">
        <v>67</v>
      </c>
      <c r="K27" s="22">
        <f>(K25)*E11*0.015</f>
        <v>0</v>
      </c>
    </row>
    <row r="28" spans="2:11" x14ac:dyDescent="0.25">
      <c r="I28" s="76"/>
      <c r="J28" s="9" t="s">
        <v>43</v>
      </c>
      <c r="K28" s="22">
        <f>G11</f>
        <v>0</v>
      </c>
    </row>
    <row r="29" spans="2:11" x14ac:dyDescent="0.25">
      <c r="I29" s="77" t="s">
        <v>38</v>
      </c>
      <c r="J29" s="7" t="s">
        <v>49</v>
      </c>
      <c r="K29" s="21">
        <f>C12*D12</f>
        <v>0</v>
      </c>
    </row>
    <row r="30" spans="2:11" x14ac:dyDescent="0.25">
      <c r="I30" s="77"/>
      <c r="J30" s="8" t="s">
        <v>35</v>
      </c>
      <c r="K30" s="21">
        <f>F12</f>
        <v>0</v>
      </c>
    </row>
    <row r="31" spans="2:11" x14ac:dyDescent="0.25">
      <c r="I31" s="77"/>
      <c r="J31" s="1" t="s">
        <v>67</v>
      </c>
      <c r="K31" s="21">
        <f>((E12*D12))*C12*0.015</f>
        <v>0</v>
      </c>
    </row>
    <row r="32" spans="2:11" x14ac:dyDescent="0.25">
      <c r="I32" s="77"/>
      <c r="J32" s="7" t="s">
        <v>44</v>
      </c>
      <c r="K32" s="21">
        <f>G12</f>
        <v>0</v>
      </c>
    </row>
    <row r="33" spans="9:11" x14ac:dyDescent="0.25">
      <c r="I33" s="76" t="s">
        <v>40</v>
      </c>
      <c r="J33" s="9" t="s">
        <v>50</v>
      </c>
      <c r="K33" s="22">
        <f>C13*D13</f>
        <v>0</v>
      </c>
    </row>
    <row r="34" spans="9:11" x14ac:dyDescent="0.25">
      <c r="I34" s="76"/>
      <c r="J34" s="10" t="s">
        <v>35</v>
      </c>
      <c r="K34" s="22">
        <f>F13</f>
        <v>0</v>
      </c>
    </row>
    <row r="35" spans="9:11" x14ac:dyDescent="0.25">
      <c r="I35" s="76"/>
      <c r="J35" s="11" t="s">
        <v>67</v>
      </c>
      <c r="K35" s="22">
        <f>((C13*D13))*E13*0.015</f>
        <v>0</v>
      </c>
    </row>
    <row r="36" spans="9:11" x14ac:dyDescent="0.25">
      <c r="I36" s="76"/>
      <c r="J36" s="9" t="s">
        <v>45</v>
      </c>
      <c r="K36" s="22">
        <f>G13</f>
        <v>0</v>
      </c>
    </row>
    <row r="37" spans="9:11" x14ac:dyDescent="0.25">
      <c r="I37" s="77" t="s">
        <v>41</v>
      </c>
      <c r="J37" s="7" t="s">
        <v>65</v>
      </c>
      <c r="K37" s="21">
        <f>C14*D14</f>
        <v>0</v>
      </c>
    </row>
    <row r="38" spans="9:11" x14ac:dyDescent="0.25">
      <c r="I38" s="77"/>
      <c r="J38" s="8" t="s">
        <v>35</v>
      </c>
      <c r="K38" s="21">
        <f>F14</f>
        <v>0</v>
      </c>
    </row>
    <row r="39" spans="9:11" x14ac:dyDescent="0.25">
      <c r="I39" s="77"/>
      <c r="J39" s="1" t="s">
        <v>67</v>
      </c>
      <c r="K39" s="21">
        <f>((C14*D14))*E14*0.015</f>
        <v>0</v>
      </c>
    </row>
    <row r="40" spans="9:11" x14ac:dyDescent="0.25">
      <c r="I40" s="77"/>
      <c r="J40" s="7" t="s">
        <v>45</v>
      </c>
      <c r="K40" s="21">
        <f>G14</f>
        <v>0</v>
      </c>
    </row>
    <row r="41" spans="9:11" x14ac:dyDescent="0.25">
      <c r="I41" s="76" t="s">
        <v>42</v>
      </c>
      <c r="J41" s="9" t="s">
        <v>66</v>
      </c>
      <c r="K41" s="22">
        <f>C15*D15</f>
        <v>0</v>
      </c>
    </row>
    <row r="42" spans="9:11" x14ac:dyDescent="0.25">
      <c r="I42" s="76"/>
      <c r="J42" s="10" t="s">
        <v>35</v>
      </c>
      <c r="K42" s="22">
        <f>F15</f>
        <v>0</v>
      </c>
    </row>
    <row r="43" spans="9:11" x14ac:dyDescent="0.25">
      <c r="I43" s="76"/>
      <c r="J43" s="11" t="s">
        <v>67</v>
      </c>
      <c r="K43" s="22">
        <f>((C15*D15))*E15*0.015</f>
        <v>0</v>
      </c>
    </row>
    <row r="44" spans="9:11" x14ac:dyDescent="0.25">
      <c r="I44" s="76"/>
      <c r="J44" s="9" t="s">
        <v>45</v>
      </c>
      <c r="K44" s="22">
        <f>G15</f>
        <v>0</v>
      </c>
    </row>
    <row r="45" spans="9:11" x14ac:dyDescent="0.25">
      <c r="I45" s="62" t="s">
        <v>51</v>
      </c>
      <c r="J45" s="63"/>
      <c r="K45" s="21">
        <f>K20+K24+K28+K32+K36+K40+K44</f>
        <v>0</v>
      </c>
    </row>
    <row r="46" spans="9:11" x14ac:dyDescent="0.25">
      <c r="I46" s="56" t="s">
        <v>52</v>
      </c>
      <c r="J46" s="57"/>
      <c r="K46" s="21" t="s">
        <v>20</v>
      </c>
    </row>
    <row r="47" spans="9:11" x14ac:dyDescent="0.25">
      <c r="I47" s="19" t="s">
        <v>33</v>
      </c>
      <c r="J47" s="7" t="s">
        <v>53</v>
      </c>
      <c r="K47" s="49"/>
    </row>
    <row r="48" spans="9:11" x14ac:dyDescent="0.25">
      <c r="I48" s="19" t="s">
        <v>34</v>
      </c>
      <c r="J48" s="7" t="s">
        <v>54</v>
      </c>
      <c r="K48" s="49"/>
    </row>
    <row r="49" spans="9:11" x14ac:dyDescent="0.25">
      <c r="I49" s="19" t="s">
        <v>37</v>
      </c>
      <c r="J49" s="7" t="s">
        <v>55</v>
      </c>
      <c r="K49" s="49"/>
    </row>
    <row r="50" spans="9:11" x14ac:dyDescent="0.25">
      <c r="I50" s="19" t="s">
        <v>38</v>
      </c>
      <c r="J50" s="7" t="s">
        <v>56</v>
      </c>
      <c r="K50" s="21">
        <v>100</v>
      </c>
    </row>
    <row r="51" spans="9:11" x14ac:dyDescent="0.25">
      <c r="I51" s="19" t="s">
        <v>40</v>
      </c>
      <c r="J51" s="7" t="s">
        <v>57</v>
      </c>
      <c r="K51" s="21">
        <v>100</v>
      </c>
    </row>
    <row r="52" spans="9:11" x14ac:dyDescent="0.25">
      <c r="I52" s="19" t="s">
        <v>41</v>
      </c>
      <c r="J52" s="7" t="s">
        <v>58</v>
      </c>
      <c r="K52" s="49"/>
    </row>
    <row r="53" spans="9:11" x14ac:dyDescent="0.25">
      <c r="I53" s="58" t="s">
        <v>59</v>
      </c>
      <c r="J53" s="59"/>
      <c r="K53" s="21">
        <f>K47+K48+K49+K50+K51+K52</f>
        <v>200</v>
      </c>
    </row>
    <row r="54" spans="9:11" ht="15.75" thickBot="1" x14ac:dyDescent="0.3">
      <c r="I54" s="60" t="s">
        <v>60</v>
      </c>
      <c r="J54" s="61"/>
      <c r="K54" s="23">
        <f>K45+K53</f>
        <v>200</v>
      </c>
    </row>
  </sheetData>
  <sheetProtection sheet="1" objects="1" scenarios="1"/>
  <mergeCells count="24">
    <mergeCell ref="I10:J10"/>
    <mergeCell ref="I15:J15"/>
    <mergeCell ref="I17:I20"/>
    <mergeCell ref="C3:G3"/>
    <mergeCell ref="C4:G4"/>
    <mergeCell ref="C5:G5"/>
    <mergeCell ref="C6:G6"/>
    <mergeCell ref="C7:G7"/>
    <mergeCell ref="B2:G2"/>
    <mergeCell ref="I2:K2"/>
    <mergeCell ref="I46:J46"/>
    <mergeCell ref="I53:J53"/>
    <mergeCell ref="I54:J54"/>
    <mergeCell ref="I45:J45"/>
    <mergeCell ref="C17:E17"/>
    <mergeCell ref="B22:G24"/>
    <mergeCell ref="B21:G21"/>
    <mergeCell ref="I33:I36"/>
    <mergeCell ref="I37:I40"/>
    <mergeCell ref="I41:I44"/>
    <mergeCell ref="I25:I28"/>
    <mergeCell ref="I29:I32"/>
    <mergeCell ref="I21:I24"/>
    <mergeCell ref="I3:J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DA3B-A24A-458E-B9A6-A9CC1A15757D}">
  <dimension ref="B1:L54"/>
  <sheetViews>
    <sheetView workbookViewId="0">
      <selection activeCell="L25" sqref="L25"/>
    </sheetView>
  </sheetViews>
  <sheetFormatPr defaultRowHeight="15" x14ac:dyDescent="0.25"/>
  <cols>
    <col min="1" max="1" width="3.42578125" customWidth="1"/>
    <col min="2" max="2" width="52.140625" bestFit="1" customWidth="1"/>
    <col min="3" max="3" width="18.28515625" customWidth="1"/>
    <col min="4" max="6" width="18.42578125" customWidth="1"/>
    <col min="7" max="7" width="18.140625" customWidth="1"/>
    <col min="8" max="8" width="3.140625" customWidth="1"/>
    <col min="10" max="10" width="82.5703125" bestFit="1" customWidth="1"/>
    <col min="11" max="11" width="12.28515625" bestFit="1" customWidth="1"/>
    <col min="12" max="12" width="11.7109375" bestFit="1" customWidth="1"/>
  </cols>
  <sheetData>
    <row r="1" spans="2:12" ht="15.75" thickBot="1" x14ac:dyDescent="0.3"/>
    <row r="2" spans="2:12" ht="15.75" thickBot="1" x14ac:dyDescent="0.3">
      <c r="B2" s="50" t="s">
        <v>76</v>
      </c>
      <c r="C2" s="51"/>
      <c r="D2" s="51"/>
      <c r="E2" s="51"/>
      <c r="F2" s="51"/>
      <c r="G2" s="52"/>
      <c r="I2" s="50" t="s">
        <v>77</v>
      </c>
      <c r="J2" s="52"/>
      <c r="K2" s="33" t="s">
        <v>78</v>
      </c>
      <c r="L2" s="26" t="s">
        <v>79</v>
      </c>
    </row>
    <row r="3" spans="2:12" x14ac:dyDescent="0.25">
      <c r="B3" s="27" t="s">
        <v>1</v>
      </c>
      <c r="C3" s="80"/>
      <c r="D3" s="80"/>
      <c r="E3" s="80"/>
      <c r="F3" s="80"/>
      <c r="G3" s="81"/>
      <c r="I3" s="78" t="s">
        <v>14</v>
      </c>
      <c r="J3" s="79"/>
      <c r="K3" s="7" t="s">
        <v>20</v>
      </c>
      <c r="L3" s="6" t="s">
        <v>20</v>
      </c>
    </row>
    <row r="4" spans="2:12" x14ac:dyDescent="0.25">
      <c r="B4" s="3" t="s">
        <v>0</v>
      </c>
      <c r="C4" s="82"/>
      <c r="D4" s="82"/>
      <c r="E4" s="82"/>
      <c r="F4" s="82"/>
      <c r="G4" s="83"/>
      <c r="I4" s="19" t="s">
        <v>15</v>
      </c>
      <c r="J4" s="7" t="s">
        <v>21</v>
      </c>
      <c r="K4" s="42"/>
      <c r="L4" s="21">
        <f>K4</f>
        <v>0</v>
      </c>
    </row>
    <row r="5" spans="2:12" x14ac:dyDescent="0.25">
      <c r="B5" s="3" t="s">
        <v>2</v>
      </c>
      <c r="C5" s="82"/>
      <c r="D5" s="82"/>
      <c r="E5" s="82"/>
      <c r="F5" s="82"/>
      <c r="G5" s="83"/>
      <c r="I5" s="19" t="s">
        <v>16</v>
      </c>
      <c r="J5" s="7" t="s">
        <v>22</v>
      </c>
      <c r="K5" s="42"/>
      <c r="L5" s="44"/>
    </row>
    <row r="6" spans="2:12" x14ac:dyDescent="0.25">
      <c r="B6" s="3" t="s">
        <v>3</v>
      </c>
      <c r="C6" s="82"/>
      <c r="D6" s="82"/>
      <c r="E6" s="82"/>
      <c r="F6" s="82"/>
      <c r="G6" s="83"/>
      <c r="I6" s="19" t="s">
        <v>17</v>
      </c>
      <c r="J6" s="7" t="s">
        <v>69</v>
      </c>
      <c r="K6" s="43"/>
      <c r="L6" s="44"/>
    </row>
    <row r="7" spans="2:12" x14ac:dyDescent="0.25">
      <c r="B7" s="3" t="s">
        <v>4</v>
      </c>
      <c r="C7" s="82"/>
      <c r="D7" s="82"/>
      <c r="E7" s="82"/>
      <c r="F7" s="82"/>
      <c r="G7" s="83"/>
      <c r="I7" s="19" t="s">
        <v>18</v>
      </c>
      <c r="J7" s="7" t="s">
        <v>23</v>
      </c>
      <c r="K7" s="16">
        <f>K4-K4*K6</f>
        <v>0</v>
      </c>
      <c r="L7" s="6">
        <f>L4-L4*L6</f>
        <v>0</v>
      </c>
    </row>
    <row r="8" spans="2:12" ht="45" x14ac:dyDescent="0.25">
      <c r="B8" s="3" t="s">
        <v>5</v>
      </c>
      <c r="C8" s="2" t="s">
        <v>6</v>
      </c>
      <c r="D8" s="2" t="s">
        <v>7</v>
      </c>
      <c r="E8" s="2" t="s">
        <v>61</v>
      </c>
      <c r="F8" s="2" t="s">
        <v>62</v>
      </c>
      <c r="G8" s="4" t="s">
        <v>8</v>
      </c>
      <c r="I8" s="19" t="s">
        <v>19</v>
      </c>
      <c r="J8" s="7" t="s">
        <v>24</v>
      </c>
      <c r="K8" s="42"/>
      <c r="L8" s="44"/>
    </row>
    <row r="9" spans="2:12" x14ac:dyDescent="0.25">
      <c r="B9" s="3" t="s">
        <v>9</v>
      </c>
      <c r="C9" s="38"/>
      <c r="D9" s="39"/>
      <c r="E9" s="39"/>
      <c r="F9" s="34">
        <f>(C9*D9)*0.1964</f>
        <v>0</v>
      </c>
      <c r="G9" s="35">
        <f>C9*D9+F9+(C9*D9*E9*(1.5/100))</f>
        <v>0</v>
      </c>
      <c r="I9" s="19" t="s">
        <v>68</v>
      </c>
      <c r="J9" s="7" t="s">
        <v>25</v>
      </c>
      <c r="K9" s="16">
        <f>K8*K7+K5*K4</f>
        <v>0</v>
      </c>
      <c r="L9" s="6">
        <f>L7*L8+L4*L5</f>
        <v>0</v>
      </c>
    </row>
    <row r="10" spans="2:12" x14ac:dyDescent="0.25">
      <c r="B10" s="3" t="s">
        <v>10</v>
      </c>
      <c r="C10" s="38"/>
      <c r="D10" s="39"/>
      <c r="E10" s="39"/>
      <c r="F10" s="34">
        <f t="shared" ref="F10:F15" si="0">(C10*D10)*0.1964</f>
        <v>0</v>
      </c>
      <c r="G10" s="35">
        <f t="shared" ref="G10:G15" si="1">C10*D10+F10+(C10*D10*E10*(1.5/100))</f>
        <v>0</v>
      </c>
      <c r="I10" s="56" t="s">
        <v>26</v>
      </c>
      <c r="J10" s="57"/>
      <c r="K10" s="7" t="s">
        <v>20</v>
      </c>
      <c r="L10" s="6" t="s">
        <v>20</v>
      </c>
    </row>
    <row r="11" spans="2:12" x14ac:dyDescent="0.25">
      <c r="B11" s="3" t="s">
        <v>11</v>
      </c>
      <c r="C11" s="38"/>
      <c r="D11" s="39"/>
      <c r="E11" s="39"/>
      <c r="F11" s="34">
        <f t="shared" si="0"/>
        <v>0</v>
      </c>
      <c r="G11" s="35">
        <f t="shared" si="1"/>
        <v>0</v>
      </c>
      <c r="I11" s="19" t="s">
        <v>15</v>
      </c>
      <c r="J11" s="7" t="s">
        <v>27</v>
      </c>
      <c r="K11" s="17">
        <f>K9*0.1</f>
        <v>0</v>
      </c>
      <c r="L11" s="6">
        <f>L9*0.1</f>
        <v>0</v>
      </c>
    </row>
    <row r="12" spans="2:12" x14ac:dyDescent="0.25">
      <c r="B12" s="3" t="s">
        <v>12</v>
      </c>
      <c r="C12" s="38"/>
      <c r="D12" s="39"/>
      <c r="E12" s="39"/>
      <c r="F12" s="34">
        <f t="shared" si="0"/>
        <v>0</v>
      </c>
      <c r="G12" s="35">
        <f t="shared" si="1"/>
        <v>0</v>
      </c>
      <c r="I12" s="19" t="s">
        <v>16</v>
      </c>
      <c r="J12" s="7" t="s">
        <v>28</v>
      </c>
      <c r="K12" s="17">
        <f>K9*0.05</f>
        <v>0</v>
      </c>
      <c r="L12" s="6">
        <f>L9*0.05</f>
        <v>0</v>
      </c>
    </row>
    <row r="13" spans="2:12" x14ac:dyDescent="0.25">
      <c r="B13" s="3" t="s">
        <v>13</v>
      </c>
      <c r="C13" s="38"/>
      <c r="D13" s="39"/>
      <c r="E13" s="39"/>
      <c r="F13" s="34">
        <f t="shared" si="0"/>
        <v>0</v>
      </c>
      <c r="G13" s="35">
        <f t="shared" si="1"/>
        <v>0</v>
      </c>
      <c r="I13" s="19" t="s">
        <v>17</v>
      </c>
      <c r="J13" s="7" t="s">
        <v>29</v>
      </c>
      <c r="K13" s="17">
        <f>K12</f>
        <v>0</v>
      </c>
      <c r="L13" s="6">
        <f>L12</f>
        <v>0</v>
      </c>
    </row>
    <row r="14" spans="2:12" x14ac:dyDescent="0.25">
      <c r="B14" s="3" t="s">
        <v>63</v>
      </c>
      <c r="C14" s="38"/>
      <c r="D14" s="39"/>
      <c r="E14" s="39"/>
      <c r="F14" s="34">
        <f t="shared" si="0"/>
        <v>0</v>
      </c>
      <c r="G14" s="35">
        <f t="shared" si="1"/>
        <v>0</v>
      </c>
      <c r="I14" s="19" t="s">
        <v>18</v>
      </c>
      <c r="J14" s="7" t="s">
        <v>30</v>
      </c>
      <c r="K14" s="17">
        <f>K9-K11-K12-K13-K54</f>
        <v>-200</v>
      </c>
      <c r="L14" s="6">
        <f>L9-L11-L12-L13-L54</f>
        <v>-200</v>
      </c>
    </row>
    <row r="15" spans="2:12" ht="15.75" thickBot="1" x14ac:dyDescent="0.3">
      <c r="B15" s="5" t="s">
        <v>64</v>
      </c>
      <c r="C15" s="40"/>
      <c r="D15" s="41"/>
      <c r="E15" s="41"/>
      <c r="F15" s="36">
        <f t="shared" si="0"/>
        <v>0</v>
      </c>
      <c r="G15" s="37">
        <f t="shared" si="1"/>
        <v>0</v>
      </c>
      <c r="I15" s="56" t="s">
        <v>31</v>
      </c>
      <c r="J15" s="57"/>
      <c r="K15" s="7" t="s">
        <v>20</v>
      </c>
      <c r="L15" s="6" t="s">
        <v>20</v>
      </c>
    </row>
    <row r="16" spans="2:12" ht="15.75" thickBot="1" x14ac:dyDescent="0.3">
      <c r="I16" s="19" t="s">
        <v>15</v>
      </c>
      <c r="J16" s="7" t="s">
        <v>32</v>
      </c>
      <c r="K16" s="17"/>
      <c r="L16" s="6"/>
    </row>
    <row r="17" spans="2:12" x14ac:dyDescent="0.25">
      <c r="B17" s="84" t="s">
        <v>74</v>
      </c>
      <c r="C17" s="85"/>
      <c r="D17" s="85"/>
      <c r="E17" s="85"/>
      <c r="F17" s="85"/>
      <c r="G17" s="86"/>
      <c r="I17" s="76" t="s">
        <v>33</v>
      </c>
      <c r="J17" s="9" t="s">
        <v>46</v>
      </c>
      <c r="K17" s="18">
        <f>C9*D9</f>
        <v>0</v>
      </c>
      <c r="L17" s="22">
        <f>K17</f>
        <v>0</v>
      </c>
    </row>
    <row r="18" spans="2:12" x14ac:dyDescent="0.25">
      <c r="B18" s="87" t="s">
        <v>80</v>
      </c>
      <c r="C18" s="88"/>
      <c r="D18" s="88"/>
      <c r="E18" s="88"/>
      <c r="F18" s="88"/>
      <c r="G18" s="89"/>
      <c r="I18" s="76"/>
      <c r="J18" s="10" t="s">
        <v>35</v>
      </c>
      <c r="K18" s="18">
        <f>F9</f>
        <v>0</v>
      </c>
      <c r="L18" s="22">
        <f>K18</f>
        <v>0</v>
      </c>
    </row>
    <row r="19" spans="2:12" x14ac:dyDescent="0.25">
      <c r="B19" s="87"/>
      <c r="C19" s="88"/>
      <c r="D19" s="88"/>
      <c r="E19" s="88"/>
      <c r="F19" s="88"/>
      <c r="G19" s="89"/>
      <c r="I19" s="76"/>
      <c r="J19" s="11" t="s">
        <v>67</v>
      </c>
      <c r="K19" s="18">
        <f>((C9*D9))*E9*0.015</f>
        <v>0</v>
      </c>
      <c r="L19" s="44"/>
    </row>
    <row r="20" spans="2:12" x14ac:dyDescent="0.25">
      <c r="B20" s="87"/>
      <c r="C20" s="88"/>
      <c r="D20" s="88"/>
      <c r="E20" s="88"/>
      <c r="F20" s="88"/>
      <c r="G20" s="89"/>
      <c r="I20" s="76"/>
      <c r="J20" s="9" t="s">
        <v>36</v>
      </c>
      <c r="K20" s="18">
        <f>G9</f>
        <v>0</v>
      </c>
      <c r="L20" s="22">
        <f>L17+L18+L19</f>
        <v>0</v>
      </c>
    </row>
    <row r="21" spans="2:12" x14ac:dyDescent="0.25">
      <c r="B21" s="87"/>
      <c r="C21" s="88"/>
      <c r="D21" s="88"/>
      <c r="E21" s="88"/>
      <c r="F21" s="88"/>
      <c r="G21" s="89"/>
      <c r="I21" s="77" t="s">
        <v>34</v>
      </c>
      <c r="J21" s="7" t="s">
        <v>47</v>
      </c>
      <c r="K21" s="17">
        <f>C10*D10</f>
        <v>0</v>
      </c>
      <c r="L21" s="21">
        <f>K21</f>
        <v>0</v>
      </c>
    </row>
    <row r="22" spans="2:12" ht="15.75" thickBot="1" x14ac:dyDescent="0.3">
      <c r="B22" s="90"/>
      <c r="C22" s="91"/>
      <c r="D22" s="91"/>
      <c r="E22" s="91"/>
      <c r="F22" s="91"/>
      <c r="G22" s="92"/>
      <c r="I22" s="77"/>
      <c r="J22" s="8" t="s">
        <v>35</v>
      </c>
      <c r="K22" s="17">
        <f>F10</f>
        <v>0</v>
      </c>
      <c r="L22" s="21">
        <f>K22</f>
        <v>0</v>
      </c>
    </row>
    <row r="23" spans="2:12" x14ac:dyDescent="0.25">
      <c r="I23" s="77"/>
      <c r="J23" s="1" t="s">
        <v>67</v>
      </c>
      <c r="K23" s="17">
        <f>(K21)*E10*0.015</f>
        <v>0</v>
      </c>
      <c r="L23" s="44"/>
    </row>
    <row r="24" spans="2:12" x14ac:dyDescent="0.25">
      <c r="I24" s="77"/>
      <c r="J24" s="7" t="s">
        <v>39</v>
      </c>
      <c r="K24" s="17">
        <f>G10</f>
        <v>0</v>
      </c>
      <c r="L24" s="21">
        <f>L21+L22+L23</f>
        <v>0</v>
      </c>
    </row>
    <row r="25" spans="2:12" x14ac:dyDescent="0.25">
      <c r="I25" s="76" t="s">
        <v>37</v>
      </c>
      <c r="J25" s="9" t="s">
        <v>48</v>
      </c>
      <c r="K25" s="18">
        <f>C11*D11</f>
        <v>0</v>
      </c>
      <c r="L25" s="22">
        <f>K25</f>
        <v>0</v>
      </c>
    </row>
    <row r="26" spans="2:12" x14ac:dyDescent="0.25">
      <c r="I26" s="76"/>
      <c r="J26" s="10" t="s">
        <v>35</v>
      </c>
      <c r="K26" s="18">
        <f>F11</f>
        <v>0</v>
      </c>
      <c r="L26" s="22">
        <f>K26</f>
        <v>0</v>
      </c>
    </row>
    <row r="27" spans="2:12" x14ac:dyDescent="0.25">
      <c r="I27" s="76"/>
      <c r="J27" s="11" t="s">
        <v>67</v>
      </c>
      <c r="K27" s="18">
        <f>(K25)*E11*0.015</f>
        <v>0</v>
      </c>
      <c r="L27" s="44"/>
    </row>
    <row r="28" spans="2:12" x14ac:dyDescent="0.25">
      <c r="I28" s="76"/>
      <c r="J28" s="9" t="s">
        <v>43</v>
      </c>
      <c r="K28" s="18">
        <f>G11</f>
        <v>0</v>
      </c>
      <c r="L28" s="22">
        <f>L25+L26+L27</f>
        <v>0</v>
      </c>
    </row>
    <row r="29" spans="2:12" x14ac:dyDescent="0.25">
      <c r="I29" s="77" t="s">
        <v>38</v>
      </c>
      <c r="J29" s="7" t="s">
        <v>49</v>
      </c>
      <c r="K29" s="17">
        <f>C12*D12</f>
        <v>0</v>
      </c>
      <c r="L29" s="21">
        <f>K29</f>
        <v>0</v>
      </c>
    </row>
    <row r="30" spans="2:12" x14ac:dyDescent="0.25">
      <c r="I30" s="77"/>
      <c r="J30" s="8" t="s">
        <v>35</v>
      </c>
      <c r="K30" s="17">
        <f>F12</f>
        <v>0</v>
      </c>
      <c r="L30" s="21">
        <f>K30</f>
        <v>0</v>
      </c>
    </row>
    <row r="31" spans="2:12" x14ac:dyDescent="0.25">
      <c r="I31" s="77"/>
      <c r="J31" s="1" t="s">
        <v>67</v>
      </c>
      <c r="K31" s="17">
        <f>((C12*D12))*E12*0.015</f>
        <v>0</v>
      </c>
      <c r="L31" s="44"/>
    </row>
    <row r="32" spans="2:12" x14ac:dyDescent="0.25">
      <c r="I32" s="77"/>
      <c r="J32" s="7" t="s">
        <v>44</v>
      </c>
      <c r="K32" s="17">
        <f>G12</f>
        <v>0</v>
      </c>
      <c r="L32" s="21">
        <f>L29+L30+L31</f>
        <v>0</v>
      </c>
    </row>
    <row r="33" spans="9:12" x14ac:dyDescent="0.25">
      <c r="I33" s="76" t="s">
        <v>40</v>
      </c>
      <c r="J33" s="9" t="s">
        <v>50</v>
      </c>
      <c r="K33" s="18">
        <f>C13*D13</f>
        <v>0</v>
      </c>
      <c r="L33" s="22">
        <f>K33</f>
        <v>0</v>
      </c>
    </row>
    <row r="34" spans="9:12" x14ac:dyDescent="0.25">
      <c r="I34" s="76"/>
      <c r="J34" s="10" t="s">
        <v>35</v>
      </c>
      <c r="K34" s="18">
        <f>F13</f>
        <v>0</v>
      </c>
      <c r="L34" s="22">
        <f>K34</f>
        <v>0</v>
      </c>
    </row>
    <row r="35" spans="9:12" x14ac:dyDescent="0.25">
      <c r="I35" s="76"/>
      <c r="J35" s="11" t="s">
        <v>67</v>
      </c>
      <c r="K35" s="18">
        <f>((C13*D13))*E13*0.015</f>
        <v>0</v>
      </c>
      <c r="L35" s="44"/>
    </row>
    <row r="36" spans="9:12" x14ac:dyDescent="0.25">
      <c r="I36" s="76"/>
      <c r="J36" s="9" t="s">
        <v>45</v>
      </c>
      <c r="K36" s="18">
        <f>G13</f>
        <v>0</v>
      </c>
      <c r="L36" s="22">
        <f>L33+L34+L35</f>
        <v>0</v>
      </c>
    </row>
    <row r="37" spans="9:12" x14ac:dyDescent="0.25">
      <c r="I37" s="77" t="s">
        <v>41</v>
      </c>
      <c r="J37" s="7" t="s">
        <v>65</v>
      </c>
      <c r="K37" s="17">
        <f>C14*D14</f>
        <v>0</v>
      </c>
      <c r="L37" s="21">
        <f>K37</f>
        <v>0</v>
      </c>
    </row>
    <row r="38" spans="9:12" x14ac:dyDescent="0.25">
      <c r="I38" s="77"/>
      <c r="J38" s="8" t="s">
        <v>35</v>
      </c>
      <c r="K38" s="17">
        <f>F14</f>
        <v>0</v>
      </c>
      <c r="L38" s="21">
        <f>K38</f>
        <v>0</v>
      </c>
    </row>
    <row r="39" spans="9:12" x14ac:dyDescent="0.25">
      <c r="I39" s="77"/>
      <c r="J39" s="1" t="s">
        <v>67</v>
      </c>
      <c r="K39" s="17">
        <f>((C14*D14))*E14*0.015</f>
        <v>0</v>
      </c>
      <c r="L39" s="44"/>
    </row>
    <row r="40" spans="9:12" x14ac:dyDescent="0.25">
      <c r="I40" s="77"/>
      <c r="J40" s="7" t="s">
        <v>45</v>
      </c>
      <c r="K40" s="17">
        <f>G14</f>
        <v>0</v>
      </c>
      <c r="L40" s="21">
        <f>L37+L38+L39</f>
        <v>0</v>
      </c>
    </row>
    <row r="41" spans="9:12" x14ac:dyDescent="0.25">
      <c r="I41" s="76" t="s">
        <v>42</v>
      </c>
      <c r="J41" s="9" t="s">
        <v>66</v>
      </c>
      <c r="K41" s="18">
        <f>C15*D15</f>
        <v>0</v>
      </c>
      <c r="L41" s="22">
        <f>K41</f>
        <v>0</v>
      </c>
    </row>
    <row r="42" spans="9:12" x14ac:dyDescent="0.25">
      <c r="I42" s="76"/>
      <c r="J42" s="10" t="s">
        <v>35</v>
      </c>
      <c r="K42" s="18">
        <f>F15</f>
        <v>0</v>
      </c>
      <c r="L42" s="22">
        <f>K42</f>
        <v>0</v>
      </c>
    </row>
    <row r="43" spans="9:12" x14ac:dyDescent="0.25">
      <c r="I43" s="76"/>
      <c r="J43" s="11" t="s">
        <v>67</v>
      </c>
      <c r="K43" s="18">
        <f>((C15*D15))*E15*0.015</f>
        <v>0</v>
      </c>
      <c r="L43" s="44"/>
    </row>
    <row r="44" spans="9:12" x14ac:dyDescent="0.25">
      <c r="I44" s="76"/>
      <c r="J44" s="9" t="s">
        <v>45</v>
      </c>
      <c r="K44" s="18">
        <f>G15</f>
        <v>0</v>
      </c>
      <c r="L44" s="22">
        <f>L41+L42+L43</f>
        <v>0</v>
      </c>
    </row>
    <row r="45" spans="9:12" x14ac:dyDescent="0.25">
      <c r="I45" s="58" t="s">
        <v>51</v>
      </c>
      <c r="J45" s="59"/>
      <c r="K45" s="17">
        <f>K20+K24+K28+K32+K36+K40+K44</f>
        <v>0</v>
      </c>
      <c r="L45" s="21">
        <f>L20+L24+L28+L32+L36+L40+L44</f>
        <v>0</v>
      </c>
    </row>
    <row r="46" spans="9:12" x14ac:dyDescent="0.25">
      <c r="I46" s="56" t="s">
        <v>52</v>
      </c>
      <c r="J46" s="57"/>
      <c r="K46" s="17" t="s">
        <v>20</v>
      </c>
      <c r="L46" s="6"/>
    </row>
    <row r="47" spans="9:12" x14ac:dyDescent="0.25">
      <c r="I47" s="19" t="s">
        <v>33</v>
      </c>
      <c r="J47" s="7" t="s">
        <v>53</v>
      </c>
      <c r="K47" s="45"/>
      <c r="L47" s="44"/>
    </row>
    <row r="48" spans="9:12" x14ac:dyDescent="0.25">
      <c r="I48" s="19" t="s">
        <v>34</v>
      </c>
      <c r="J48" s="7" t="s">
        <v>54</v>
      </c>
      <c r="K48" s="45"/>
      <c r="L48" s="44"/>
    </row>
    <row r="49" spans="9:12" x14ac:dyDescent="0.25">
      <c r="I49" s="19" t="s">
        <v>37</v>
      </c>
      <c r="J49" s="7" t="s">
        <v>55</v>
      </c>
      <c r="K49" s="45"/>
      <c r="L49" s="44"/>
    </row>
    <row r="50" spans="9:12" x14ac:dyDescent="0.25">
      <c r="I50" s="19" t="s">
        <v>38</v>
      </c>
      <c r="J50" s="7" t="s">
        <v>56</v>
      </c>
      <c r="K50" s="17">
        <v>100</v>
      </c>
      <c r="L50" s="6">
        <v>100</v>
      </c>
    </row>
    <row r="51" spans="9:12" x14ac:dyDescent="0.25">
      <c r="I51" s="19" t="s">
        <v>40</v>
      </c>
      <c r="J51" s="7" t="s">
        <v>57</v>
      </c>
      <c r="K51" s="17">
        <v>100</v>
      </c>
      <c r="L51" s="6">
        <v>100</v>
      </c>
    </row>
    <row r="52" spans="9:12" x14ac:dyDescent="0.25">
      <c r="I52" s="19" t="s">
        <v>41</v>
      </c>
      <c r="J52" s="7" t="s">
        <v>58</v>
      </c>
      <c r="K52" s="45"/>
      <c r="L52" s="44"/>
    </row>
    <row r="53" spans="9:12" x14ac:dyDescent="0.25">
      <c r="I53" s="58" t="s">
        <v>59</v>
      </c>
      <c r="J53" s="59"/>
      <c r="K53" s="17">
        <f>K47+K48+K49+K50+K51+K52</f>
        <v>200</v>
      </c>
      <c r="L53" s="6">
        <f>L47+L48+L49+L50+L51+L52</f>
        <v>200</v>
      </c>
    </row>
    <row r="54" spans="9:12" ht="15.75" thickBot="1" x14ac:dyDescent="0.3">
      <c r="I54" s="60" t="s">
        <v>60</v>
      </c>
      <c r="J54" s="61"/>
      <c r="K54" s="25">
        <f>K45+K53</f>
        <v>200</v>
      </c>
      <c r="L54" s="23">
        <f>L45+L53</f>
        <v>200</v>
      </c>
    </row>
  </sheetData>
  <sheetProtection sheet="1" objects="1" scenarios="1"/>
  <mergeCells count="23">
    <mergeCell ref="I29:I32"/>
    <mergeCell ref="C3:G3"/>
    <mergeCell ref="I3:J3"/>
    <mergeCell ref="C4:G4"/>
    <mergeCell ref="C5:G5"/>
    <mergeCell ref="C6:G6"/>
    <mergeCell ref="C7:G7"/>
    <mergeCell ref="I54:J54"/>
    <mergeCell ref="B2:G2"/>
    <mergeCell ref="I2:J2"/>
    <mergeCell ref="B17:G17"/>
    <mergeCell ref="B18:G22"/>
    <mergeCell ref="I33:I36"/>
    <mergeCell ref="I37:I40"/>
    <mergeCell ref="I41:I44"/>
    <mergeCell ref="I45:J45"/>
    <mergeCell ref="I46:J46"/>
    <mergeCell ref="I53:J53"/>
    <mergeCell ref="I10:J10"/>
    <mergeCell ref="I15:J15"/>
    <mergeCell ref="I17:I20"/>
    <mergeCell ref="I21:I24"/>
    <mergeCell ref="I25:I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1a</vt:lpstr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UPSL</dc:creator>
  <cp:lastModifiedBy>APSL</cp:lastModifiedBy>
  <dcterms:created xsi:type="dcterms:W3CDTF">2024-03-18T08:24:52Z</dcterms:created>
  <dcterms:modified xsi:type="dcterms:W3CDTF">2024-04-19T10:21:20Z</dcterms:modified>
</cp:coreProperties>
</file>